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45" activeTab="0"/>
  </bookViews>
  <sheets>
    <sheet name="GreenITmodel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<sst xmlns="http://schemas.openxmlformats.org/spreadsheetml/2006/main" count="39" uniqueCount="33">
  <si>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Loonkosten
(euro/uur)</t>
  </si>
  <si>
    <t>Aanschafkosten software
(euro/unit)</t>
  </si>
  <si>
    <t>Ondersteuningskoten software
(euro/unit)</t>
  </si>
  <si>
    <t>Uitstoot in Nederland 
(g CO2-e/kWh)</t>
  </si>
  <si>
    <t>Besparing volledig vervallen fysieke server 
(kWh per server per jaar)</t>
  </si>
  <si>
    <t>Door power management te installeren bespaart u:</t>
  </si>
  <si>
    <t>ton CO2 emissie</t>
  </si>
  <si>
    <t>kWh</t>
  </si>
  <si>
    <t>Door servers en printers uit te faseren bespaart u:</t>
  </si>
  <si>
    <t>euro per jaar</t>
  </si>
  <si>
    <t>Eenmalige kosten:</t>
  </si>
  <si>
    <t>Structurele jaarlijkse kosten:</t>
  </si>
  <si>
    <t>euro eenmalig</t>
  </si>
  <si>
    <t>euro jaarlijks</t>
  </si>
  <si>
    <t>Besparing power management per laptop
(kWh per jaar)</t>
  </si>
  <si>
    <t>Aantal desktop pc's om power management op toe te passen</t>
  </si>
  <si>
    <t>Aantal desktop pc's dat vervangen kan worden door nieuwe zuinigere pc's</t>
  </si>
  <si>
    <t>Besparing power management per zuinige desktop pc (kWh per jaar)</t>
  </si>
  <si>
    <t>Verbruik gemiddelde pc (voor berekening wegvallen pc's) (kWh per jaar)</t>
  </si>
  <si>
    <t>Besparing volledig vervallen printer
(kWh per printer per jaar)</t>
  </si>
  <si>
    <t>Totaal baten:</t>
  </si>
  <si>
    <t>Totaal baten jaar 2 en verder</t>
  </si>
  <si>
    <t>Totaal baten - kosten jaar 1 (mits volledig doorgevoerd)</t>
  </si>
  <si>
    <t>eerste jaar</t>
  </si>
  <si>
    <t>jaarlijks daarna</t>
  </si>
  <si>
    <t>Vul (in de grijze cellen) de waarden in voor uw situatie:</t>
  </si>
  <si>
    <t>Aantal laptops om power management op toe te passen</t>
  </si>
  <si>
    <t>Aantal desktop pc's dat verminderd kan worden (volledig uitschakelen/verwijderen)</t>
  </si>
  <si>
    <t>Aantal fysieke servers dat kan afnemen 
(volledig uitschakelen/verwijderen)</t>
  </si>
  <si>
    <t>Aantal printers dat kan afnemen
(volledig uitschakelen/verwijderen)</t>
  </si>
  <si>
    <t>Powermanagement installatie
(unit/minuut)</t>
  </si>
  <si>
    <t>Besparing power management per desktop pc (kWh per jaar)</t>
  </si>
  <si>
    <t>Prijs elektriciteit (euro per kWh)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</si>
</sst>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&quot;€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NumberFormat="1" applyFill="1" applyAlignment="1" applyProtection="1">
      <alignment/>
      <protection hidden="1"/>
    </xf>
    <xf numFmtId="164" fontId="0" fillId="34" borderId="0" xfId="0" applyNumberFormat="1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0" fontId="0" fillId="34" borderId="10" xfId="0" applyFill="1" applyBorder="1" applyAlignment="1" applyProtection="1">
      <alignment wrapText="1"/>
      <protection hidden="1"/>
    </xf>
    <xf numFmtId="0" fontId="0" fillId="34" borderId="11" xfId="0" applyFill="1" applyBorder="1" applyAlignment="1" applyProtection="1">
      <alignment/>
      <protection hidden="1"/>
    </xf>
    <xf numFmtId="165" fontId="0" fillId="34" borderId="12" xfId="0" applyNumberForma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1" fontId="0" fillId="34" borderId="15" xfId="0" applyNumberForma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NumberFormat="1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36" fillId="34" borderId="11" xfId="0" applyFont="1" applyFill="1" applyBorder="1" applyAlignment="1" applyProtection="1">
      <alignment/>
      <protection hidden="1"/>
    </xf>
    <xf numFmtId="165" fontId="36" fillId="34" borderId="21" xfId="0" applyNumberFormat="1" applyFont="1" applyFill="1" applyBorder="1" applyAlignment="1" applyProtection="1">
      <alignment/>
      <protection hidden="1"/>
    </xf>
    <xf numFmtId="0" fontId="36" fillId="34" borderId="13" xfId="0" applyFont="1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22" xfId="0" applyNumberForma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4" fontId="0" fillId="34" borderId="0" xfId="0" applyNumberFormat="1" applyFill="1" applyBorder="1" applyAlignment="1" applyProtection="1">
      <alignment/>
      <protection hidden="1"/>
    </xf>
    <xf numFmtId="165" fontId="0" fillId="34" borderId="21" xfId="0" applyNumberFormat="1" applyFill="1" applyBorder="1" applyAlignment="1" applyProtection="1">
      <alignment/>
      <protection hidden="1"/>
    </xf>
    <xf numFmtId="165" fontId="0" fillId="34" borderId="22" xfId="0" applyNumberForma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 wrapText="1"/>
      <protection hidden="1"/>
    </xf>
    <xf numFmtId="0" fontId="0" fillId="34" borderId="23" xfId="0" applyFill="1" applyBorder="1" applyAlignment="1" applyProtection="1">
      <alignment/>
      <protection hidden="1"/>
    </xf>
    <xf numFmtId="165" fontId="0" fillId="34" borderId="23" xfId="0" applyNumberFormat="1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165" fontId="0" fillId="34" borderId="25" xfId="0" applyNumberFormat="1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3162300</xdr:colOff>
      <xdr:row>0</xdr:row>
      <xdr:rowOff>9525</xdr:rowOff>
    </xdr:from>
    <xdr:to>
      <xdr:col>9</xdr:col>
      <xdr:colOff>542925</xdr:colOff>
      <xdr:row>2</xdr:row>
      <xdr:rowOff>104775</xdr:rowOff>
    </xdr:to>
    <xdr:pic>
      <xdr:nvPicPr>
        <xdr:cNvPr id="1" name="Picture 1" descr="logo+kennisnet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9525"/>
          <a:ext cx="2667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5"/>
  <cols>
    <col min="1" max="1" width="9.140625" style="2" customWidth="1"/>
    <col min="2" max="2" width="42.7109375" style="2" customWidth="1"/>
    <col min="3" max="4" width="9.140625" style="2" customWidth="1"/>
    <col min="5" max="5" width="8.00390625" style="2" customWidth="1"/>
    <col min="6" max="6" width="49.57421875" style="2" customWidth="1"/>
    <col min="7" max="7" width="12.00390625" style="2" customWidth="1"/>
    <col min="8" max="8" width="17.7109375" style="2" customWidth="1"/>
    <col min="9" max="9" width="10.57421875" style="2" hidden="1" customWidth="1"/>
    <col min="10" max="16384" width="9.140625" style="2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5">
      <c r="B2" s="2" t="s">
        <v>25</v>
      </c>
    </row>
    <row r="3" spans="2:3" ht="30">
      <c r="B3" s="6" t="s">
        <v>15</v>
      </c>
      <c r="C3" s="38">
        <v>2707</v>
      </c>
    </row>
    <row r="4" spans="2:9" ht="30">
      <c r="B4" s="6" t="s">
        <v>16</v>
      </c>
      <c r="C4" s="38">
        <v>1353</v>
      </c>
      <c r="F4" s="7" t="s">
        <v>5</v>
      </c>
      <c r="G4" s="8">
        <f>I4</f>
        <v>95466.329</v>
      </c>
      <c r="H4" s="9" t="s">
        <v>9</v>
      </c>
      <c r="I4" s="2">
        <f>((C3*C11*C10)-(C4*C12*C10)-(C5*C11*C10))+(C4*C12*C10)+(C6*C14*C10)+(C5*C13*C10)</f>
        <v>95466.329</v>
      </c>
    </row>
    <row r="5" spans="2:9" ht="30">
      <c r="B5" s="6" t="s">
        <v>27</v>
      </c>
      <c r="C5" s="38">
        <v>608</v>
      </c>
      <c r="F5" s="10"/>
      <c r="G5" s="11">
        <f>I5</f>
        <v>292118.168</v>
      </c>
      <c r="H5" s="12" t="s">
        <v>6</v>
      </c>
      <c r="I5" s="2">
        <f>((G4/C10)*C22)/1000</f>
        <v>292118.168</v>
      </c>
    </row>
    <row r="6" spans="2:9" ht="30">
      <c r="B6" s="6" t="s">
        <v>26</v>
      </c>
      <c r="C6" s="38">
        <v>1000</v>
      </c>
      <c r="F6" s="13"/>
      <c r="G6" s="14">
        <f>I6</f>
        <v>879874</v>
      </c>
      <c r="H6" s="15" t="s">
        <v>7</v>
      </c>
      <c r="I6" s="2">
        <f>G4/C10</f>
        <v>879874</v>
      </c>
    </row>
    <row r="7" spans="2:9" ht="30">
      <c r="B7" s="6" t="s">
        <v>28</v>
      </c>
      <c r="C7" s="38">
        <v>4</v>
      </c>
      <c r="F7" s="7" t="s">
        <v>8</v>
      </c>
      <c r="G7" s="8">
        <f>I7</f>
        <v>2745.9179999999997</v>
      </c>
      <c r="H7" s="9" t="s">
        <v>9</v>
      </c>
      <c r="I7" s="2">
        <f>(C7*C15*C10)+(C8*C16*C10)</f>
        <v>2745.9179999999997</v>
      </c>
    </row>
    <row r="8" spans="2:9" ht="30">
      <c r="B8" s="6" t="s">
        <v>29</v>
      </c>
      <c r="C8" s="38">
        <v>300</v>
      </c>
      <c r="F8" s="10"/>
      <c r="G8" s="16">
        <f>I8</f>
        <v>8402.256000000001</v>
      </c>
      <c r="H8" s="12" t="s">
        <v>6</v>
      </c>
      <c r="I8" s="2">
        <f>((C7*C15*C22)/1000)+((C8*C16*C22)/1000)</f>
        <v>8402.256000000001</v>
      </c>
    </row>
    <row r="9" spans="2:9" ht="15">
      <c r="B9" s="17"/>
      <c r="C9" s="17"/>
      <c r="F9" s="13"/>
      <c r="G9" s="18">
        <f>(C7*C15)+(C8*C16)</f>
        <v>25308</v>
      </c>
      <c r="H9" s="15" t="s">
        <v>7</v>
      </c>
      <c r="I9" s="3">
        <f>G7/C10</f>
        <v>25307.999999999996</v>
      </c>
    </row>
    <row r="10" spans="2:8" ht="15">
      <c r="B10" s="19" t="s">
        <v>32</v>
      </c>
      <c r="C10" s="39">
        <v>0.1085</v>
      </c>
      <c r="F10" s="20"/>
      <c r="G10" s="20"/>
      <c r="H10" s="20"/>
    </row>
    <row r="11" spans="2:9" ht="30">
      <c r="B11" s="6" t="s">
        <v>31</v>
      </c>
      <c r="C11" s="39">
        <v>230</v>
      </c>
      <c r="F11" s="21" t="s">
        <v>20</v>
      </c>
      <c r="G11" s="22">
        <f>I11</f>
        <v>98212.247</v>
      </c>
      <c r="H11" s="23" t="s">
        <v>9</v>
      </c>
      <c r="I11" s="2">
        <f>I4+I7</f>
        <v>98212.247</v>
      </c>
    </row>
    <row r="12" spans="2:9" ht="30">
      <c r="B12" s="6" t="s">
        <v>17</v>
      </c>
      <c r="C12" s="40">
        <v>115</v>
      </c>
      <c r="F12" s="10"/>
      <c r="G12" s="24">
        <f>I12</f>
        <v>300520.424</v>
      </c>
      <c r="H12" s="12" t="s">
        <v>6</v>
      </c>
      <c r="I12" s="2">
        <f>I5+I8</f>
        <v>300520.424</v>
      </c>
    </row>
    <row r="13" spans="2:9" ht="30">
      <c r="B13" s="6" t="s">
        <v>18</v>
      </c>
      <c r="C13" s="39">
        <v>538</v>
      </c>
      <c r="F13" s="13"/>
      <c r="G13" s="25">
        <f>I13</f>
        <v>905182</v>
      </c>
      <c r="H13" s="15" t="s">
        <v>7</v>
      </c>
      <c r="I13" s="2">
        <f>I6+I9</f>
        <v>905182</v>
      </c>
    </row>
    <row r="14" spans="2:8" ht="30">
      <c r="B14" s="6" t="s">
        <v>14</v>
      </c>
      <c r="C14" s="39">
        <v>70</v>
      </c>
      <c r="F14" s="26"/>
      <c r="G14" s="27"/>
      <c r="H14" s="26"/>
    </row>
    <row r="15" spans="2:9" ht="30">
      <c r="B15" s="6" t="s">
        <v>4</v>
      </c>
      <c r="C15" s="39">
        <v>1752</v>
      </c>
      <c r="F15" s="7" t="s">
        <v>10</v>
      </c>
      <c r="G15" s="28">
        <f>I15</f>
        <v>46723.645833333336</v>
      </c>
      <c r="H15" s="9" t="s">
        <v>12</v>
      </c>
      <c r="I15" s="2">
        <f>((((C3+C6)*C18)/60)*C19)+((C3+C6)*C20)</f>
        <v>46723.645833333336</v>
      </c>
    </row>
    <row r="16" spans="2:9" ht="30">
      <c r="B16" s="6" t="s">
        <v>19</v>
      </c>
      <c r="C16" s="39">
        <v>61</v>
      </c>
      <c r="F16" s="13" t="s">
        <v>11</v>
      </c>
      <c r="G16" s="29">
        <f>I16</f>
        <v>5560.5</v>
      </c>
      <c r="H16" s="15" t="s">
        <v>13</v>
      </c>
      <c r="I16" s="4">
        <f>(C3+C6)*C21</f>
        <v>5560.5</v>
      </c>
    </row>
    <row r="17" spans="2:3" ht="15">
      <c r="B17" s="30"/>
      <c r="C17" s="17"/>
    </row>
    <row r="18" spans="2:9" ht="30">
      <c r="B18" s="6" t="s">
        <v>30</v>
      </c>
      <c r="C18" s="39">
        <v>5</v>
      </c>
      <c r="F18" s="31" t="s">
        <v>22</v>
      </c>
      <c r="G18" s="32">
        <f>I18</f>
        <v>45928.10116666667</v>
      </c>
      <c r="H18" s="33" t="s">
        <v>23</v>
      </c>
      <c r="I18" s="5">
        <f>G11-G15-G16</f>
        <v>45928.10116666667</v>
      </c>
    </row>
    <row r="19" spans="2:9" ht="30">
      <c r="B19" s="6" t="s">
        <v>0</v>
      </c>
      <c r="C19" s="39">
        <v>31.25</v>
      </c>
      <c r="F19" s="34" t="s">
        <v>21</v>
      </c>
      <c r="G19" s="35">
        <f>I19</f>
        <v>92651.747</v>
      </c>
      <c r="H19" s="36" t="s">
        <v>24</v>
      </c>
      <c r="I19" s="5">
        <f>G11-G16</f>
        <v>92651.747</v>
      </c>
    </row>
    <row r="20" spans="2:8" ht="30">
      <c r="B20" s="6" t="s">
        <v>1</v>
      </c>
      <c r="C20" s="39">
        <v>10</v>
      </c>
      <c r="G20" s="37"/>
      <c r="H20" s="26"/>
    </row>
    <row r="21" spans="2:6" ht="30">
      <c r="B21" s="6" t="s">
        <v>2</v>
      </c>
      <c r="C21" s="39">
        <v>1.5</v>
      </c>
      <c r="F21" s="26"/>
    </row>
    <row r="22" spans="2:8" ht="30">
      <c r="B22" s="6" t="s">
        <v>3</v>
      </c>
      <c r="C22" s="39">
        <v>332</v>
      </c>
      <c r="F22" s="26"/>
      <c r="G22" s="27"/>
      <c r="H22" s="26"/>
    </row>
    <row r="23" spans="7:8" ht="15">
      <c r="G23" s="27"/>
      <c r="H23" s="26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 sheet="1" objects="1" scenarios="1" selectLockedCells="1"/>
  <protectedRanges>
    <protectedRange sqref="C3:C8" name="Range1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Tops</dc:creator>
  <cp:keywords/>
  <dc:description/>
  <cp:lastModifiedBy>Jeroen Tops</cp:lastModifiedBy>
  <cp:lastPrinted>2013-09-27T09:12:34Z</cp:lastPrinted>
  <dcterms:created xsi:type="dcterms:W3CDTF">2013-09-27T08:25:05Z</dcterms:created>
  <dcterms:modified xsi:type="dcterms:W3CDTF">2013-10-23T11:46:26Z</dcterms:modified>
  <cp:category/>
  <cp:version/>
  <cp:contentType/>
  <cp:contentStatus/>
</cp:coreProperties>
</file>